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0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<sst xmlns="http://schemas.openxmlformats.org/spreadsheetml/2006/main" count="27" uniqueCount="26">
  <si>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Wirtschaftlichkeit der Schweinemast unter verschiedenen Bedingungen</t>
  </si>
  <si>
    <t>kg Schlachtgewicht =</t>
  </si>
  <si>
    <t>kg Mastendgewicht</t>
  </si>
  <si>
    <t>% Mehrwertsteuer bei Einkauf Ferkel und Futter</t>
  </si>
  <si>
    <t>% Mehrwertsteuer bei Verkauf Schlachtschweine</t>
  </si>
  <si>
    <t xml:space="preserve"> = Futterverwertung 1:</t>
  </si>
  <si>
    <t>Sonstige variable Kosten</t>
  </si>
  <si>
    <t>EUR/Schwein</t>
  </si>
  <si>
    <t>Transport und Vermarktung</t>
  </si>
  <si>
    <t xml:space="preserve"> - je nach Schlachterlös, Ferkelkosten und Futterkosten</t>
  </si>
  <si>
    <t>Erlös</t>
  </si>
  <si>
    <t>EUR/kg SG</t>
  </si>
  <si>
    <t xml:space="preserve"> (Gewicht, Impfungen, Qualität, Menge, Transport)</t>
  </si>
  <si>
    <t>Zuschläge zur 25-kg-Ferkelnotierung</t>
  </si>
  <si>
    <t>EUR/Ferkel</t>
  </si>
  <si>
    <t>kg Einstallgewicht</t>
  </si>
  <si>
    <t>Ferkel-</t>
  </si>
  <si>
    <t>notierung</t>
  </si>
  <si>
    <t xml:space="preserve"> (EUR/25 kg)</t>
  </si>
  <si>
    <t xml:space="preserve">Preis / dt Mastfutter </t>
  </si>
  <si>
    <t xml:space="preserve"> (alle Preis ohne MWSt.)</t>
  </si>
  <si>
    <t>Verluste, Tierarzt, Energie, Wasser, Desinf., Zins u.a.</t>
  </si>
  <si>
    <t>Futterkosten EUR / Mastschwein:</t>
  </si>
  <si>
    <t>Annahmen:</t>
  </si>
  <si>
    <t xml:space="preserve"> (entspricht ungefährem Gerstenpreis / dt:)</t>
  </si>
  <si>
    <t>Direktkostenfreie Leistung EUR / Mastschwein: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</si>
</sst>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RowColHeaders="0" tabSelected="1" workbookViewId="0" topLeftCell="A1">
      <selection activeCell="J17" sqref="J17"/>
    </sheetView>
  </sheetViews>
  <sheetFormatPr defaultColWidth="11.421875" defaultRowHeight="12.75"/>
  <cols>
    <col min="1" max="1" width="6.00390625" style="2" customWidth="1"/>
    <col min="2" max="6" width="10.7109375" style="2" customWidth="1"/>
    <col min="7" max="7" width="12.00390625" style="2" customWidth="1"/>
    <col min="8" max="8" width="3.28125" style="2" customWidth="1"/>
    <col min="9" max="16384" width="11.421875" style="2" customWidth="1"/>
  </cols>
  <sheetData>
    <row r="2" ht="12.75">
      <c r="B2" s="1" t="s">
        <v>0</v>
      </c>
    </row>
    <row r="3" ht="12.75">
      <c r="B3" s="2" t="s">
        <v>9</v>
      </c>
    </row>
    <row r="4" ht="22.5" customHeight="1">
      <c r="B4" s="1" t="s">
        <v>23</v>
      </c>
    </row>
    <row r="5" spans="2:6" ht="15" customHeight="1">
      <c r="B5" s="30">
        <v>94</v>
      </c>
      <c r="C5" s="2" t="s">
        <v>1</v>
      </c>
      <c r="E5" s="3">
        <f>ROUND(B5/0.795,1)</f>
        <v>118.2</v>
      </c>
      <c r="F5" s="2" t="s">
        <v>2</v>
      </c>
    </row>
    <row r="6" spans="2:3" ht="15" customHeight="1">
      <c r="B6" s="31">
        <v>10.7</v>
      </c>
      <c r="C6" s="2" t="s">
        <v>4</v>
      </c>
    </row>
    <row r="7" spans="2:3" ht="15" customHeight="1">
      <c r="B7" s="30">
        <v>7</v>
      </c>
      <c r="C7" s="2" t="s">
        <v>3</v>
      </c>
    </row>
    <row r="8" spans="2:3" ht="15" customHeight="1">
      <c r="B8" s="30">
        <v>30</v>
      </c>
      <c r="C8" s="2" t="s">
        <v>15</v>
      </c>
    </row>
    <row r="9" spans="2:3" ht="15" customHeight="1">
      <c r="B9" s="30">
        <v>3</v>
      </c>
      <c r="C9" s="2" t="s">
        <v>5</v>
      </c>
    </row>
    <row r="10" ht="15" customHeight="1">
      <c r="B10" s="3" t="s">
        <v>13</v>
      </c>
    </row>
    <row r="11" spans="2:7" ht="15" customHeight="1">
      <c r="B11" s="3" t="s">
        <v>12</v>
      </c>
      <c r="F11" s="31">
        <v>10</v>
      </c>
      <c r="G11" s="2" t="s">
        <v>14</v>
      </c>
    </row>
    <row r="12" ht="15" customHeight="1">
      <c r="B12" s="2" t="s">
        <v>6</v>
      </c>
    </row>
    <row r="13" spans="2:7" ht="15" customHeight="1">
      <c r="B13" s="2" t="s">
        <v>21</v>
      </c>
      <c r="F13" s="31">
        <v>11</v>
      </c>
      <c r="G13" s="2" t="s">
        <v>7</v>
      </c>
    </row>
    <row r="14" spans="2:7" ht="15" customHeight="1">
      <c r="B14" s="2" t="s">
        <v>8</v>
      </c>
      <c r="F14" s="31">
        <v>6</v>
      </c>
      <c r="G14" s="2" t="s">
        <v>7</v>
      </c>
    </row>
    <row r="15" ht="15" customHeight="1"/>
    <row r="16" spans="2:8" ht="15" customHeight="1">
      <c r="B16" s="4"/>
      <c r="C16" s="5"/>
      <c r="D16" s="5"/>
      <c r="E16" s="6" t="s">
        <v>19</v>
      </c>
      <c r="F16" s="5"/>
      <c r="G16" s="5"/>
      <c r="H16" s="7"/>
    </row>
    <row r="17" spans="2:8" ht="15" customHeight="1">
      <c r="B17" s="8" t="s">
        <v>10</v>
      </c>
      <c r="C17" s="9" t="s">
        <v>16</v>
      </c>
      <c r="D17" s="32">
        <v>21</v>
      </c>
      <c r="E17" s="10">
        <f>+D17+3</f>
        <v>24</v>
      </c>
      <c r="F17" s="10">
        <f>+E17+3</f>
        <v>27</v>
      </c>
      <c r="G17" s="11"/>
      <c r="H17" s="12"/>
    </row>
    <row r="18" spans="2:8" ht="15" customHeight="1">
      <c r="B18" s="8" t="s">
        <v>11</v>
      </c>
      <c r="C18" s="9" t="s">
        <v>17</v>
      </c>
      <c r="D18" s="11" t="s">
        <v>24</v>
      </c>
      <c r="E18" s="11"/>
      <c r="F18" s="11"/>
      <c r="G18" s="11"/>
      <c r="H18" s="12"/>
    </row>
    <row r="19" spans="2:8" ht="15" customHeight="1">
      <c r="B19" s="8"/>
      <c r="C19" s="9" t="s">
        <v>18</v>
      </c>
      <c r="D19" s="13">
        <f>+D17-6</f>
        <v>15</v>
      </c>
      <c r="E19" s="13">
        <f>+E17-6</f>
        <v>18</v>
      </c>
      <c r="F19" s="13">
        <f>+F17-6</f>
        <v>21</v>
      </c>
      <c r="G19" s="11"/>
      <c r="H19" s="12"/>
    </row>
    <row r="20" spans="2:8" ht="15" customHeight="1">
      <c r="B20" s="14" t="s">
        <v>20</v>
      </c>
      <c r="C20" s="11"/>
      <c r="D20" s="13" t="s">
        <v>22</v>
      </c>
      <c r="E20" s="13"/>
      <c r="F20" s="13"/>
      <c r="G20" s="11"/>
      <c r="H20" s="12"/>
    </row>
    <row r="21" spans="2:8" ht="15" customHeight="1">
      <c r="B21" s="15"/>
      <c r="C21" s="16"/>
      <c r="D21" s="17">
        <f>+(E5-B8)*B9*D17/100*(1+B7/100)</f>
        <v>59.45562</v>
      </c>
      <c r="E21" s="17">
        <f>(E5-B8)*B9*E17/100*(1+B7/100)</f>
        <v>67.94928000000002</v>
      </c>
      <c r="F21" s="17">
        <f>(E5-B8)*B9*F17/100*(1+B7/100)</f>
        <v>76.44294000000001</v>
      </c>
      <c r="G21" s="16"/>
      <c r="H21" s="18"/>
    </row>
    <row r="22" spans="2:8" ht="15" customHeight="1">
      <c r="B22" s="4"/>
      <c r="C22" s="5"/>
      <c r="D22" s="19" t="s">
        <v>25</v>
      </c>
      <c r="E22" s="20"/>
      <c r="F22" s="20"/>
      <c r="G22" s="5"/>
      <c r="H22" s="7"/>
    </row>
    <row r="23" spans="2:8" ht="15" customHeight="1">
      <c r="B23" s="33">
        <v>1.4</v>
      </c>
      <c r="C23" s="34">
        <v>30</v>
      </c>
      <c r="D23" s="13">
        <f>+$B$23*$B$5*(1+$B$6/100)-($C23+$F$11)*(1+$B$7/100)-($E$5-$B$8)*$B$9*D$17/100*(1+$B$7/100)-$F$13-$F$14</f>
        <v>26.425579999999975</v>
      </c>
      <c r="E23" s="13">
        <f aca="true" t="shared" si="0" ref="E23:F25">+$B$23*$B$5*(1+$B$6/100)-($C23+$F$11)*(1+$B$7/100)-($E$5-$B$8)*$B$9*E$17/100*(1+$B$7/100)-$F$13-$F$14</f>
        <v>17.931919999999963</v>
      </c>
      <c r="F23" s="13">
        <f t="shared" si="0"/>
        <v>9.438259999999971</v>
      </c>
      <c r="G23" s="11"/>
      <c r="H23" s="12"/>
    </row>
    <row r="24" spans="2:8" ht="15" customHeight="1">
      <c r="B24" s="21"/>
      <c r="C24" s="22">
        <f>+C23+10</f>
        <v>40</v>
      </c>
      <c r="D24" s="13">
        <f>+$B$23*$B$5*(1+$B$6/100)-($C24+$F$11)*(1+$B$7/100)-($E$5-$B$8)*$B$9*D$17/100*(1+$B$7/100)-$F$13-$F$14</f>
        <v>15.725579999999987</v>
      </c>
      <c r="E24" s="13">
        <f t="shared" si="0"/>
        <v>7.231919999999974</v>
      </c>
      <c r="F24" s="13">
        <f t="shared" si="0"/>
        <v>-1.2617400000000174</v>
      </c>
      <c r="G24" s="11"/>
      <c r="H24" s="12"/>
    </row>
    <row r="25" spans="2:8" ht="15" customHeight="1">
      <c r="B25" s="23"/>
      <c r="C25" s="24">
        <f>+C24+10</f>
        <v>50</v>
      </c>
      <c r="D25" s="17">
        <f>+$B$23*$B$5*(1+$B$6/100)-($C25+$F$11)*(1+$B$7/100)-($E$5-$B$8)*$B$9*D$17/100*(1+$B$7/100)-$F$13-$F$14</f>
        <v>5.025579999999984</v>
      </c>
      <c r="E25" s="17">
        <f t="shared" si="0"/>
        <v>-3.468080000000029</v>
      </c>
      <c r="F25" s="17">
        <f t="shared" si="0"/>
        <v>-11.96174000000002</v>
      </c>
      <c r="G25" s="16"/>
      <c r="H25" s="18"/>
    </row>
    <row r="26" spans="2:8" ht="15" customHeight="1">
      <c r="B26" s="25">
        <f>+B23+0.1</f>
        <v>1.5</v>
      </c>
      <c r="C26" s="6">
        <f>+C23</f>
        <v>30</v>
      </c>
      <c r="D26" s="20">
        <f aca="true" t="shared" si="1" ref="D26:F28">+$B$26*$B$5*(1+$B$6/100)-($C26+$F$11)*(1+$B$7/100)-($E$5-$B$8)*$B$9*D$17/100*(1+$B$7/100)-$F$13-$F$14</f>
        <v>36.831379999999974</v>
      </c>
      <c r="E26" s="20">
        <f t="shared" si="1"/>
        <v>28.337719999999962</v>
      </c>
      <c r="F26" s="20">
        <f t="shared" si="1"/>
        <v>19.84405999999997</v>
      </c>
      <c r="G26" s="5"/>
      <c r="H26" s="7"/>
    </row>
    <row r="27" spans="2:8" ht="15" customHeight="1">
      <c r="B27" s="26"/>
      <c r="C27" s="22">
        <f>+C26+10</f>
        <v>40</v>
      </c>
      <c r="D27" s="13">
        <f t="shared" si="1"/>
        <v>26.131379999999986</v>
      </c>
      <c r="E27" s="13">
        <f t="shared" si="1"/>
        <v>17.637719999999973</v>
      </c>
      <c r="F27" s="13">
        <f t="shared" si="1"/>
        <v>9.144059999999982</v>
      </c>
      <c r="G27" s="11"/>
      <c r="H27" s="12"/>
    </row>
    <row r="28" spans="2:8" ht="15" customHeight="1">
      <c r="B28" s="27"/>
      <c r="C28" s="24">
        <f>+C27+10</f>
        <v>50</v>
      </c>
      <c r="D28" s="17">
        <f t="shared" si="1"/>
        <v>15.431379999999983</v>
      </c>
      <c r="E28" s="17">
        <f t="shared" si="1"/>
        <v>6.93771999999997</v>
      </c>
      <c r="F28" s="17">
        <f t="shared" si="1"/>
        <v>-1.555940000000021</v>
      </c>
      <c r="G28" s="16"/>
      <c r="H28" s="18"/>
    </row>
    <row r="29" spans="2:8" ht="15" customHeight="1">
      <c r="B29" s="25">
        <f>+B26+0.1</f>
        <v>1.6</v>
      </c>
      <c r="C29" s="6">
        <f>+C26</f>
        <v>30</v>
      </c>
      <c r="D29" s="20">
        <f aca="true" t="shared" si="2" ref="D29:F31">+$B$29*$B$5*(1+$B$6/100)-($C29+$F$11)*(1+$B$7/100)-($E$5-$B$8)*$B$9*D$17/100*(1+$B$7/100)-$F$13-$F$14</f>
        <v>47.237179999999995</v>
      </c>
      <c r="E29" s="20">
        <f t="shared" si="2"/>
        <v>38.74351999999999</v>
      </c>
      <c r="F29" s="20">
        <f t="shared" si="2"/>
        <v>30.249859999999998</v>
      </c>
      <c r="G29" s="5"/>
      <c r="H29" s="7"/>
    </row>
    <row r="30" spans="2:8" ht="15" customHeight="1">
      <c r="B30" s="28"/>
      <c r="C30" s="22">
        <f>+C29+10</f>
        <v>40</v>
      </c>
      <c r="D30" s="13">
        <f t="shared" si="2"/>
        <v>36.53718000000001</v>
      </c>
      <c r="E30" s="13">
        <f t="shared" si="2"/>
        <v>28.04352</v>
      </c>
      <c r="F30" s="13">
        <f t="shared" si="2"/>
        <v>19.54986000000001</v>
      </c>
      <c r="G30" s="11"/>
      <c r="H30" s="12"/>
    </row>
    <row r="31" spans="2:8" ht="15" customHeight="1">
      <c r="B31" s="29"/>
      <c r="C31" s="24">
        <f>+C30+10</f>
        <v>50</v>
      </c>
      <c r="D31" s="17">
        <f t="shared" si="2"/>
        <v>25.83718000000001</v>
      </c>
      <c r="E31" s="17">
        <f t="shared" si="2"/>
        <v>17.343519999999998</v>
      </c>
      <c r="F31" s="17">
        <f t="shared" si="2"/>
        <v>8.849860000000007</v>
      </c>
      <c r="G31" s="16"/>
      <c r="H31" s="18"/>
    </row>
  </sheetData>
  <sheetProtection/>
  <printOptions/>
  <pageMargins left="0.75" right="0.75" top="1.5" bottom="1" header="0.4921259845" footer="0.4921259845"/>
  <pageSetup horizontalDpi="600" verticalDpi="600" orientation="portrait" paperSize="9" r:id="rId2"/>
  <headerFooter alignWithMargins="0">
    <oddHeader>&amp;R&amp;G</oddHeader>
    <oddFooter>&amp;L© DLR Westerwald-Osteifel, Bahnhofstr. 32, 56410 Montabaur&amp;R
02602 / 9228 - 0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WW-OE</dc:creator>
  <cp:keywords/>
  <dc:description/>
  <cp:lastModifiedBy>Holthaus</cp:lastModifiedBy>
  <cp:lastPrinted>2011-03-22T12:11:20Z</cp:lastPrinted>
  <dcterms:created xsi:type="dcterms:W3CDTF">2007-10-08T08:10:02Z</dcterms:created>
  <dcterms:modified xsi:type="dcterms:W3CDTF">2011-03-22T12:11:52Z</dcterms:modified>
  <cp:category/>
  <cp:version/>
  <cp:contentType/>
  <cp:contentStatus/>
</cp:coreProperties>
</file>